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НС ЭНЕРГО\учёт текущих платежей\"/>
    </mc:Choice>
  </mc:AlternateContent>
  <xr:revisionPtr revIDLastSave="0" documentId="13_ncr:1_{8A005E41-B98B-4721-BFE1-BF6A4148F4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огашение задолженности" sheetId="4" r:id="rId1"/>
  </sheets>
  <definedNames>
    <definedName name="_xlnm.Print_Area" localSheetId="0">'погашение задолженности'!$A$1:$G$123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4" l="1"/>
  <c r="C116" i="4"/>
  <c r="C111" i="4"/>
  <c r="E91" i="4" l="1"/>
  <c r="C112" i="4" l="1"/>
  <c r="C113" i="4" l="1"/>
  <c r="C30" i="4"/>
  <c r="C21" i="4"/>
  <c r="C109" i="4" l="1"/>
  <c r="F91" i="4"/>
  <c r="E27" i="4"/>
  <c r="F27" i="4"/>
  <c r="E18" i="4"/>
  <c r="E81" i="4"/>
  <c r="F81" i="4"/>
  <c r="E72" i="4"/>
  <c r="G18" i="4"/>
  <c r="F18" i="4"/>
  <c r="F72" i="4"/>
  <c r="E14" i="4"/>
  <c r="G14" i="4" s="1"/>
  <c r="G21" i="4" s="1"/>
  <c r="E66" i="4"/>
  <c r="E59" i="4"/>
  <c r="F59" i="4"/>
  <c r="E50" i="4"/>
  <c r="E43" i="4"/>
  <c r="E36" i="4"/>
  <c r="F50" i="4"/>
  <c r="F66" i="4"/>
  <c r="F14" i="4"/>
  <c r="F21" i="4" s="1"/>
  <c r="E5" i="4"/>
  <c r="B22" i="4"/>
  <c r="F36" i="4"/>
  <c r="F34" i="4"/>
  <c r="F33" i="4"/>
  <c r="F26" i="4"/>
  <c r="F43" i="4"/>
  <c r="C118" i="4" l="1"/>
  <c r="E110" i="4"/>
  <c r="G27" i="4"/>
  <c r="F5" i="4"/>
  <c r="F30" i="4"/>
</calcChain>
</file>

<file path=xl/sharedStrings.xml><?xml version="1.0" encoding="utf-8"?>
<sst xmlns="http://schemas.openxmlformats.org/spreadsheetml/2006/main" count="76" uniqueCount="60">
  <si>
    <t>март</t>
  </si>
  <si>
    <t>апрель</t>
  </si>
  <si>
    <t>сч/факт</t>
  </si>
  <si>
    <t>06.062023</t>
  </si>
  <si>
    <t>май</t>
  </si>
  <si>
    <t>июнь</t>
  </si>
  <si>
    <t>сентябрь</t>
  </si>
  <si>
    <t>октябрь</t>
  </si>
  <si>
    <t>ноябрь</t>
  </si>
  <si>
    <t>декабрь</t>
  </si>
  <si>
    <t>январь</t>
  </si>
  <si>
    <t>февраль</t>
  </si>
  <si>
    <t>сумма</t>
  </si>
  <si>
    <t>дата погаш</t>
  </si>
  <si>
    <t>1000/91482/01 от 30.09.2022</t>
  </si>
  <si>
    <t>1000/100060/01от 31.102022</t>
  </si>
  <si>
    <t>1000/104573/01 от 30.11.2022</t>
  </si>
  <si>
    <t>1000/121988/01 от31.12.2022</t>
  </si>
  <si>
    <t>1000/9065/01 от 31.01.2023</t>
  </si>
  <si>
    <t>1000/31177/01 от 31.03.2023</t>
  </si>
  <si>
    <t>1000/40811/01 от 30.04.2023</t>
  </si>
  <si>
    <t>июль</t>
  </si>
  <si>
    <t>август</t>
  </si>
  <si>
    <t>1000/52952/01от 31.05.20223</t>
  </si>
  <si>
    <t xml:space="preserve">остаток </t>
  </si>
  <si>
    <t>1000/63814/01 от 30.06.2023</t>
  </si>
  <si>
    <t>10009/20425/01от 28.02.2023</t>
  </si>
  <si>
    <t>Дело № А14-7147/2023</t>
  </si>
  <si>
    <t>итого 2021</t>
  </si>
  <si>
    <t>Итого 2022</t>
  </si>
  <si>
    <t>перенос долга</t>
  </si>
  <si>
    <t>238 521,90 </t>
  </si>
  <si>
    <t>1000/74723/01 от31.07.2023</t>
  </si>
  <si>
    <t>график</t>
  </si>
  <si>
    <t>график июнь</t>
  </si>
  <si>
    <t>график июль</t>
  </si>
  <si>
    <t>1000/85834/01 от 31.08.2023</t>
  </si>
  <si>
    <t>1000/96013/01от 30.09.2023</t>
  </si>
  <si>
    <t>1000/10771/01 31.10.2023</t>
  </si>
  <si>
    <t>1000/10771/01 от 30.11.2023</t>
  </si>
  <si>
    <t>2023г.</t>
  </si>
  <si>
    <t>Задолженность 2021-по 28.02.2023</t>
  </si>
  <si>
    <t>по отозванным исп. Листам ТНС Энерго</t>
  </si>
  <si>
    <t>оплачено с 05.2023 с расч. Сч</t>
  </si>
  <si>
    <t>просроченная задолженность</t>
  </si>
  <si>
    <t>пени за 2021-28.02.23г. За каждый день просрочки+суд. Пени)</t>
  </si>
  <si>
    <t>1000/129031/01 от 31.12.2023</t>
  </si>
  <si>
    <t>включая начисление за потреблённую эл/энергию декабря 2023г.</t>
  </si>
  <si>
    <t>потребление с 01.03.23 по 31.12.23</t>
  </si>
  <si>
    <t>перечислено с расч счета самостоятельно в ТНС</t>
  </si>
  <si>
    <t>итого оплачено в ТНС с 01.01.2023г. по 31.12.2023г.</t>
  </si>
  <si>
    <r>
      <t>Задолженность по исп.листам</t>
    </r>
    <r>
      <rPr>
        <b/>
        <sz val="10"/>
        <color theme="1"/>
        <rFont val="Arial"/>
        <family val="2"/>
        <charset val="204"/>
      </rPr>
      <t>(</t>
    </r>
    <r>
      <rPr>
        <sz val="10"/>
        <color theme="1"/>
        <rFont val="Arial"/>
        <family val="2"/>
        <charset val="204"/>
      </rPr>
      <t>2410085,78-235158,35</t>
    </r>
    <r>
      <rPr>
        <b/>
        <sz val="10"/>
        <color theme="1"/>
        <rFont val="Arial"/>
        <family val="2"/>
        <charset val="204"/>
      </rPr>
      <t>)</t>
    </r>
  </si>
  <si>
    <t>потребление с 01.01.2023-28.02.2023</t>
  </si>
  <si>
    <t>Итого задолженность по договору 2799 без  пени</t>
  </si>
  <si>
    <t>всего потребление2023г.</t>
  </si>
  <si>
    <t>перечислено приставами с 01.01.2023</t>
  </si>
  <si>
    <t>(2410085,78+3156842-2835228,95)</t>
  </si>
  <si>
    <t>по договору 1029П(перевод долга) от 30.04.2019г.отсрочка платежа</t>
  </si>
  <si>
    <t>Всего задолженность перед ТНС Энерго по состоянию на 27.01.2024</t>
  </si>
  <si>
    <t>Учёт расчётов с ТНС Энерго по основному договору №2799 по состоянию на 27.01.2024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</si>
</sst>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rgb="FF2C2D2E"/>
      <name val="Arial"/>
      <family val="2"/>
      <charset val="204"/>
    </font>
    <font>
      <sz val="9"/>
      <color rgb="FF2C2D2E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1"/>
      <color rgb="FF2C2D2E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0" fillId="0" borderId="1" xfId="0" applyFont="1" applyBorder="1"/>
    <xf numFmtId="0" fontId="0" fillId="0" borderId="2" xfId="0" applyBorder="1"/>
    <xf numFmtId="0" fontId="10" fillId="0" borderId="2" xfId="0" applyFont="1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0" fillId="0" borderId="6" xfId="0" applyFont="1" applyBorder="1"/>
    <xf numFmtId="0" fontId="0" fillId="0" borderId="15" xfId="0" applyBorder="1"/>
    <xf numFmtId="0" fontId="0" fillId="0" borderId="11" xfId="0" applyBorder="1"/>
    <xf numFmtId="0" fontId="10" fillId="0" borderId="14" xfId="0" applyFont="1" applyBorder="1"/>
    <xf numFmtId="0" fontId="10" fillId="0" borderId="15" xfId="0" applyFont="1" applyBorder="1"/>
    <xf numFmtId="0" fontId="0" fillId="0" borderId="22" xfId="0" applyBorder="1"/>
    <xf numFmtId="0" fontId="10" fillId="0" borderId="24" xfId="0" applyFont="1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2" xfId="0" applyBorder="1"/>
    <xf numFmtId="0" fontId="0" fillId="3" borderId="1" xfId="0" applyFill="1" applyBorder="1"/>
    <xf numFmtId="0" fontId="0" fillId="3" borderId="2" xfId="0" applyFill="1" applyBorder="1"/>
    <xf numFmtId="4" fontId="0" fillId="0" borderId="0" xfId="0" applyNumberFormat="1"/>
    <xf numFmtId="0" fontId="10" fillId="0" borderId="10" xfId="0" applyFont="1" applyBorder="1"/>
    <xf numFmtId="0" fontId="0" fillId="0" borderId="32" xfId="0" applyBorder="1"/>
    <xf numFmtId="0" fontId="10" fillId="0" borderId="36" xfId="0" applyFont="1" applyBorder="1"/>
    <xf numFmtId="0" fontId="10" fillId="0" borderId="37" xfId="0" applyFont="1" applyBorder="1"/>
    <xf numFmtId="0" fontId="10" fillId="3" borderId="3" xfId="0" applyFont="1" applyFill="1" applyBorder="1"/>
    <xf numFmtId="0" fontId="10" fillId="3" borderId="9" xfId="0" applyFont="1" applyFill="1" applyBorder="1"/>
    <xf numFmtId="0" fontId="0" fillId="3" borderId="5" xfId="0" applyFill="1" applyBorder="1"/>
    <xf numFmtId="14" fontId="0" fillId="3" borderId="5" xfId="0" applyNumberFormat="1" applyFill="1" applyBorder="1"/>
    <xf numFmtId="0" fontId="0" fillId="3" borderId="28" xfId="0" applyFill="1" applyBorder="1"/>
    <xf numFmtId="14" fontId="0" fillId="3" borderId="1" xfId="0" applyNumberFormat="1" applyFill="1" applyBorder="1"/>
    <xf numFmtId="0" fontId="0" fillId="3" borderId="7" xfId="0" applyFill="1" applyBorder="1"/>
    <xf numFmtId="14" fontId="0" fillId="3" borderId="2" xfId="0" applyNumberFormat="1" applyFill="1" applyBorder="1"/>
    <xf numFmtId="0" fontId="0" fillId="3" borderId="8" xfId="0" applyFill="1" applyBorder="1"/>
    <xf numFmtId="0" fontId="10" fillId="3" borderId="4" xfId="0" applyFont="1" applyFill="1" applyBorder="1"/>
    <xf numFmtId="1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0" fillId="3" borderId="1" xfId="0" applyFont="1" applyFill="1" applyBorder="1"/>
    <xf numFmtId="0" fontId="10" fillId="0" borderId="5" xfId="0" applyFont="1" applyBorder="1"/>
    <xf numFmtId="0" fontId="13" fillId="3" borderId="3" xfId="0" applyFont="1" applyFill="1" applyBorder="1"/>
    <xf numFmtId="0" fontId="13" fillId="3" borderId="9" xfId="0" applyFont="1" applyFill="1" applyBorder="1"/>
    <xf numFmtId="14" fontId="10" fillId="3" borderId="3" xfId="0" applyNumberFormat="1" applyFont="1" applyFill="1" applyBorder="1"/>
    <xf numFmtId="0" fontId="13" fillId="0" borderId="4" xfId="0" applyFont="1" applyBorder="1"/>
    <xf numFmtId="0" fontId="13" fillId="2" borderId="9" xfId="0" applyFont="1" applyFill="1" applyBorder="1"/>
    <xf numFmtId="0" fontId="14" fillId="0" borderId="34" xfId="0" applyFont="1" applyBorder="1"/>
    <xf numFmtId="0" fontId="14" fillId="0" borderId="3" xfId="0" applyFont="1" applyBorder="1"/>
    <xf numFmtId="0" fontId="14" fillId="0" borderId="9" xfId="0" applyFont="1" applyBorder="1"/>
    <xf numFmtId="0" fontId="10" fillId="3" borderId="14" xfId="0" applyFont="1" applyFill="1" applyBorder="1"/>
    <xf numFmtId="0" fontId="13" fillId="3" borderId="4" xfId="0" applyFont="1" applyFill="1" applyBorder="1"/>
    <xf numFmtId="0" fontId="16" fillId="0" borderId="0" xfId="0" applyFont="1" applyAlignment="1">
      <alignment horizontal="right"/>
    </xf>
    <xf numFmtId="0" fontId="6" fillId="3" borderId="1" xfId="0" applyFont="1" applyFill="1" applyBorder="1"/>
    <xf numFmtId="0" fontId="0" fillId="3" borderId="32" xfId="0" applyFill="1" applyBorder="1"/>
    <xf numFmtId="0" fontId="0" fillId="3" borderId="14" xfId="0" applyFill="1" applyBorder="1"/>
    <xf numFmtId="14" fontId="0" fillId="0" borderId="2" xfId="0" applyNumberFormat="1" applyBorder="1"/>
    <xf numFmtId="14" fontId="7" fillId="3" borderId="1" xfId="0" applyNumberFormat="1" applyFont="1" applyFill="1" applyBorder="1"/>
    <xf numFmtId="0" fontId="0" fillId="0" borderId="40" xfId="0" applyBorder="1"/>
    <xf numFmtId="0" fontId="10" fillId="3" borderId="33" xfId="0" applyFont="1" applyFill="1" applyBorder="1"/>
    <xf numFmtId="0" fontId="15" fillId="0" borderId="1" xfId="0" applyFont="1" applyBorder="1"/>
    <xf numFmtId="0" fontId="14" fillId="4" borderId="39" xfId="0" applyFont="1" applyFill="1" applyBorder="1"/>
    <xf numFmtId="0" fontId="13" fillId="4" borderId="27" xfId="0" applyFont="1" applyFill="1" applyBorder="1"/>
    <xf numFmtId="0" fontId="13" fillId="4" borderId="38" xfId="0" applyFont="1" applyFill="1" applyBorder="1"/>
    <xf numFmtId="0" fontId="0" fillId="3" borderId="12" xfId="0" applyFill="1" applyBorder="1"/>
    <xf numFmtId="0" fontId="0" fillId="3" borderId="35" xfId="0" applyFill="1" applyBorder="1"/>
    <xf numFmtId="0" fontId="12" fillId="3" borderId="12" xfId="0" applyFont="1" applyFill="1" applyBorder="1"/>
    <xf numFmtId="0" fontId="0" fillId="3" borderId="13" xfId="0" applyFill="1" applyBorder="1"/>
    <xf numFmtId="2" fontId="0" fillId="0" borderId="0" xfId="0" applyNumberFormat="1"/>
    <xf numFmtId="0" fontId="10" fillId="3" borderId="10" xfId="0" applyFont="1" applyFill="1" applyBorder="1"/>
    <xf numFmtId="0" fontId="10" fillId="3" borderId="11" xfId="0" applyFont="1" applyFill="1" applyBorder="1"/>
    <xf numFmtId="0" fontId="10" fillId="3" borderId="29" xfId="0" applyFont="1" applyFill="1" applyBorder="1"/>
    <xf numFmtId="14" fontId="5" fillId="3" borderId="1" xfId="0" applyNumberFormat="1" applyFont="1" applyFill="1" applyBorder="1"/>
    <xf numFmtId="0" fontId="5" fillId="3" borderId="1" xfId="0" applyFont="1" applyFill="1" applyBorder="1"/>
    <xf numFmtId="0" fontId="13" fillId="3" borderId="35" xfId="0" applyFont="1" applyFill="1" applyBorder="1"/>
    <xf numFmtId="0" fontId="13" fillId="3" borderId="12" xfId="0" applyFont="1" applyFill="1" applyBorder="1"/>
    <xf numFmtId="0" fontId="0" fillId="0" borderId="41" xfId="0" applyBorder="1"/>
    <xf numFmtId="0" fontId="18" fillId="3" borderId="5" xfId="0" applyFont="1" applyFill="1" applyBorder="1"/>
    <xf numFmtId="14" fontId="18" fillId="3" borderId="5" xfId="0" applyNumberFormat="1" applyFont="1" applyFill="1" applyBorder="1"/>
    <xf numFmtId="0" fontId="13" fillId="0" borderId="5" xfId="0" applyFont="1" applyBorder="1"/>
    <xf numFmtId="0" fontId="11" fillId="3" borderId="1" xfId="0" applyFont="1" applyFill="1" applyBorder="1"/>
    <xf numFmtId="0" fontId="19" fillId="3" borderId="7" xfId="0" applyFont="1" applyFill="1" applyBorder="1"/>
    <xf numFmtId="0" fontId="10" fillId="0" borderId="31" xfId="0" applyFont="1" applyBorder="1"/>
    <xf numFmtId="14" fontId="9" fillId="3" borderId="5" xfId="0" applyNumberFormat="1" applyFont="1" applyFill="1" applyBorder="1"/>
    <xf numFmtId="0" fontId="9" fillId="3" borderId="28" xfId="0" applyFont="1" applyFill="1" applyBorder="1"/>
    <xf numFmtId="14" fontId="5" fillId="3" borderId="5" xfId="0" applyNumberFormat="1" applyFont="1" applyFill="1" applyBorder="1"/>
    <xf numFmtId="0" fontId="5" fillId="3" borderId="5" xfId="0" applyFont="1" applyFill="1" applyBorder="1"/>
    <xf numFmtId="0" fontId="20" fillId="3" borderId="39" xfId="0" applyFont="1" applyFill="1" applyBorder="1"/>
    <xf numFmtId="14" fontId="8" fillId="3" borderId="1" xfId="0" applyNumberFormat="1" applyFont="1" applyFill="1" applyBorder="1"/>
    <xf numFmtId="0" fontId="8" fillId="3" borderId="1" xfId="0" applyFont="1" applyFill="1" applyBorder="1"/>
    <xf numFmtId="0" fontId="10" fillId="0" borderId="42" xfId="0" applyFont="1" applyBorder="1"/>
    <xf numFmtId="0" fontId="4" fillId="3" borderId="2" xfId="0" applyFont="1" applyFill="1" applyBorder="1"/>
    <xf numFmtId="0" fontId="10" fillId="3" borderId="6" xfId="0" applyFont="1" applyFill="1" applyBorder="1"/>
    <xf numFmtId="4" fontId="21" fillId="0" borderId="0" xfId="0" applyNumberFormat="1" applyFont="1" applyAlignment="1">
      <alignment horizontal="right" vertical="top"/>
    </xf>
    <xf numFmtId="14" fontId="0" fillId="3" borderId="0" xfId="0" applyNumberFormat="1" applyFill="1"/>
    <xf numFmtId="0" fontId="13" fillId="3" borderId="6" xfId="0" applyFont="1" applyFill="1" applyBorder="1"/>
    <xf numFmtId="0" fontId="13" fillId="3" borderId="39" xfId="0" applyFont="1" applyFill="1" applyBorder="1"/>
    <xf numFmtId="0" fontId="10" fillId="3" borderId="5" xfId="0" applyFont="1" applyFill="1" applyBorder="1"/>
    <xf numFmtId="0" fontId="0" fillId="0" borderId="43" xfId="0" applyBorder="1"/>
    <xf numFmtId="0" fontId="10" fillId="0" borderId="25" xfId="0" applyFont="1" applyBorder="1"/>
    <xf numFmtId="14" fontId="10" fillId="3" borderId="11" xfId="0" applyNumberFormat="1" applyFont="1" applyFill="1" applyBorder="1"/>
    <xf numFmtId="0" fontId="10" fillId="3" borderId="20" xfId="0" applyFont="1" applyFill="1" applyBorder="1"/>
    <xf numFmtId="0" fontId="10" fillId="0" borderId="13" xfId="0" applyFont="1" applyBorder="1"/>
    <xf numFmtId="0" fontId="10" fillId="0" borderId="21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14" fontId="0" fillId="3" borderId="5" xfId="0" applyNumberFormat="1" applyFill="1" applyBorder="1" applyAlignment="1">
      <alignment horizontal="right"/>
    </xf>
    <xf numFmtId="14" fontId="0" fillId="3" borderId="25" xfId="0" applyNumberFormat="1" applyFill="1" applyBorder="1"/>
    <xf numFmtId="0" fontId="0" fillId="3" borderId="25" xfId="0" applyFill="1" applyBorder="1"/>
    <xf numFmtId="0" fontId="0" fillId="3" borderId="3" xfId="0" applyFill="1" applyBorder="1"/>
    <xf numFmtId="14" fontId="3" fillId="3" borderId="14" xfId="0" applyNumberFormat="1" applyFont="1" applyFill="1" applyBorder="1"/>
    <xf numFmtId="0" fontId="3" fillId="3" borderId="14" xfId="0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/>
    <xf numFmtId="0" fontId="10" fillId="5" borderId="1" xfId="0" applyFont="1" applyFill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0" fontId="10" fillId="0" borderId="22" xfId="0" applyFont="1" applyBorder="1"/>
    <xf numFmtId="14" fontId="2" fillId="3" borderId="2" xfId="0" applyNumberFormat="1" applyFont="1" applyFill="1" applyBorder="1"/>
    <xf numFmtId="0" fontId="2" fillId="3" borderId="2" xfId="0" applyFont="1" applyFill="1" applyBorder="1"/>
    <xf numFmtId="0" fontId="10" fillId="0" borderId="23" xfId="0" applyFont="1" applyBorder="1"/>
    <xf numFmtId="14" fontId="1" fillId="3" borderId="18" xfId="0" applyNumberFormat="1" applyFont="1" applyFill="1" applyBorder="1"/>
    <xf numFmtId="0" fontId="1" fillId="3" borderId="18" xfId="0" applyFont="1" applyFill="1" applyBorder="1"/>
    <xf numFmtId="0" fontId="10" fillId="3" borderId="8" xfId="0" applyFont="1" applyFill="1" applyBorder="1"/>
    <xf numFmtId="0" fontId="17" fillId="5" borderId="24" xfId="0" applyFont="1" applyFill="1" applyBorder="1"/>
    <xf numFmtId="0" fontId="17" fillId="5" borderId="25" xfId="0" applyFont="1" applyFill="1" applyBorder="1"/>
    <xf numFmtId="0" fontId="17" fillId="5" borderId="44" xfId="0" applyFont="1" applyFill="1" applyBorder="1"/>
    <xf numFmtId="0" fontId="0" fillId="3" borderId="0" xfId="0" applyFill="1"/>
    <xf numFmtId="0" fontId="10" fillId="3" borderId="7" xfId="0" applyFont="1" applyFill="1" applyBorder="1"/>
    <xf numFmtId="0" fontId="10" fillId="3" borderId="13" xfId="0" applyFont="1" applyFill="1" applyBorder="1"/>
    <xf numFmtId="0" fontId="0" fillId="3" borderId="21" xfId="0" applyFill="1" applyBorder="1"/>
    <xf numFmtId="0" fontId="12" fillId="0" borderId="0" xfId="0" applyFont="1"/>
    <xf numFmtId="0" fontId="3" fillId="0" borderId="0" xfId="0" applyFont="1"/>
    <xf numFmtId="17" fontId="0" fillId="0" borderId="0" xfId="0" applyNumberFormat="1"/>
    <xf numFmtId="4" fontId="22" fillId="0" borderId="0" xfId="0" applyNumberFormat="1" applyFont="1" applyAlignment="1">
      <alignment horizontal="right" vertical="top"/>
    </xf>
    <xf numFmtId="2" fontId="0" fillId="3" borderId="1" xfId="0" applyNumberFormat="1" applyFill="1" applyBorder="1"/>
    <xf numFmtId="2" fontId="10" fillId="3" borderId="1" xfId="0" applyNumberFormat="1" applyFont="1" applyFill="1" applyBorder="1"/>
    <xf numFmtId="0" fontId="10" fillId="0" borderId="4" xfId="0" applyFont="1" applyBorder="1"/>
    <xf numFmtId="0" fontId="10" fillId="5" borderId="45" xfId="0" applyFont="1" applyFill="1" applyBorder="1"/>
    <xf numFmtId="0" fontId="10" fillId="0" borderId="38" xfId="0" applyFont="1" applyBorder="1" applyAlignment="1">
      <alignment horizontal="center"/>
    </xf>
    <xf numFmtId="0" fontId="0" fillId="0" borderId="9" xfId="0" applyBorder="1"/>
    <xf numFmtId="0" fontId="10" fillId="5" borderId="46" xfId="0" applyFont="1" applyFill="1" applyBorder="1"/>
    <xf numFmtId="0" fontId="23" fillId="5" borderId="47" xfId="0" applyFont="1" applyFill="1" applyBorder="1" applyAlignment="1">
      <alignment horizontal="right"/>
    </xf>
    <xf numFmtId="0" fontId="10" fillId="5" borderId="48" xfId="0" applyFont="1" applyFill="1" applyBorder="1"/>
    <xf numFmtId="0" fontId="10" fillId="5" borderId="32" xfId="0" applyFont="1" applyFill="1" applyBorder="1"/>
    <xf numFmtId="0" fontId="10" fillId="5" borderId="0" xfId="0" applyFont="1" applyFill="1"/>
    <xf numFmtId="0" fontId="23" fillId="5" borderId="0" xfId="0" applyFont="1" applyFill="1" applyAlignment="1">
      <alignment horizontal="right"/>
    </xf>
    <xf numFmtId="0" fontId="10" fillId="0" borderId="11" xfId="0" applyFont="1" applyBorder="1"/>
    <xf numFmtId="0" fontId="10" fillId="0" borderId="29" xfId="0" applyFont="1" applyBorder="1"/>
    <xf numFmtId="0" fontId="10" fillId="0" borderId="28" xfId="0" applyFont="1" applyBorder="1"/>
    <xf numFmtId="0" fontId="0" fillId="0" borderId="48" xfId="0" applyBorder="1"/>
    <xf numFmtId="0" fontId="10" fillId="0" borderId="35" xfId="0" applyFont="1" applyBorder="1"/>
    <xf numFmtId="0" fontId="10" fillId="0" borderId="12" xfId="0" applyFont="1" applyBorder="1"/>
    <xf numFmtId="0" fontId="0" fillId="0" borderId="49" xfId="0" applyBorder="1"/>
    <xf numFmtId="0" fontId="0" fillId="0" borderId="33" xfId="0" applyBorder="1"/>
    <xf numFmtId="0" fontId="10" fillId="0" borderId="33" xfId="0" applyFont="1" applyBorder="1"/>
    <xf numFmtId="0" fontId="0" fillId="0" borderId="21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10" fillId="0" borderId="1" xfId="0" applyNumberFormat="1" applyFont="1" applyBorder="1"/>
    <xf numFmtId="0" fontId="25" fillId="0" borderId="1" xfId="0" applyFont="1" applyBorder="1"/>
    <xf numFmtId="0" fontId="25" fillId="0" borderId="5" xfId="0" applyFon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28" fillId="0" borderId="1" xfId="0" applyFont="1" applyBorder="1"/>
    <xf numFmtId="0" fontId="26" fillId="0" borderId="1" xfId="0" applyFont="1" applyBorder="1"/>
    <xf numFmtId="0" fontId="13" fillId="3" borderId="14" xfId="0" applyFont="1" applyFill="1" applyBorder="1"/>
    <xf numFmtId="2" fontId="0" fillId="0" borderId="18" xfId="0" applyNumberFormat="1" applyBorder="1"/>
    <xf numFmtId="2" fontId="25" fillId="0" borderId="1" xfId="0" applyNumberFormat="1" applyFont="1" applyBorder="1"/>
    <xf numFmtId="0" fontId="10" fillId="0" borderId="50" xfId="0" applyFont="1" applyBorder="1"/>
    <xf numFmtId="0" fontId="10" fillId="3" borderId="18" xfId="0" applyFont="1" applyFill="1" applyBorder="1"/>
    <xf numFmtId="2" fontId="10" fillId="3" borderId="7" xfId="0" applyNumberFormat="1" applyFont="1" applyFill="1" applyBorder="1"/>
    <xf numFmtId="2" fontId="30" fillId="0" borderId="1" xfId="0" applyNumberFormat="1" applyFont="1" applyBorder="1"/>
    <xf numFmtId="0" fontId="29" fillId="0" borderId="1" xfId="0" applyFont="1" applyBorder="1"/>
    <xf numFmtId="2" fontId="11" fillId="0" borderId="1" xfId="0" applyNumberFormat="1" applyFont="1" applyBorder="1"/>
    <xf numFmtId="0" fontId="29" fillId="0" borderId="5" xfId="0" applyFont="1" applyBorder="1"/>
    <xf numFmtId="2" fontId="11" fillId="0" borderId="5" xfId="0" applyNumberFormat="1" applyFont="1" applyBorder="1"/>
    <xf numFmtId="0" fontId="10" fillId="3" borderId="17" xfId="0" applyFont="1" applyFill="1" applyBorder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31" fillId="0" borderId="15" xfId="0" applyFont="1" applyBorder="1"/>
    <xf numFmtId="0" fontId="13" fillId="3" borderId="2" xfId="0" applyFont="1" applyFill="1" applyBorder="1"/>
    <xf numFmtId="2" fontId="13" fillId="3" borderId="2" xfId="0" applyNumberFormat="1" applyFont="1" applyFill="1" applyBorder="1"/>
    <xf numFmtId="0" fontId="17" fillId="0" borderId="1" xfId="0" applyFont="1" applyBorder="1"/>
    <xf numFmtId="0" fontId="27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0" fontId="20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15" xfId="0" applyFont="1" applyBorder="1"/>
    <xf numFmtId="2" fontId="0" fillId="0" borderId="12" xfId="0" applyNumberFormat="1" applyBorder="1"/>
    <xf numFmtId="0" fontId="26" fillId="0" borderId="0" xfId="0" applyFont="1"/>
    <xf numFmtId="2" fontId="13" fillId="0" borderId="0" xfId="0" applyNumberFormat="1" applyFont="1"/>
    <xf numFmtId="0" fontId="31" fillId="0" borderId="0" xfId="0" applyFont="1"/>
    <xf numFmtId="2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0" fillId="0" borderId="50" xfId="0" applyBorder="1"/>
    <xf numFmtId="2" fontId="0" fillId="0" borderId="48" xfId="0" applyNumberFormat="1" applyBorder="1"/>
    <xf numFmtId="0" fontId="24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2" fontId="0" fillId="0" borderId="41" xfId="0" applyNumberFormat="1" applyBorder="1"/>
    <xf numFmtId="0" fontId="13" fillId="3" borderId="8" xfId="0" applyFont="1" applyFill="1" applyBorder="1"/>
    <xf numFmtId="0" fontId="13" fillId="3" borderId="41" xfId="0" applyFont="1" applyFill="1" applyBorder="1"/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39E5-1B99-424F-A55B-518F57FA9033}">
  <dimension ref="A1:N130"/>
  <sheetViews>
    <sheetView tabSelected="1" zoomScaleNormal="100" workbookViewId="0">
      <selection activeCell="B6" sqref="B6"/>
    </sheetView>
  </sheetViews>
  <sheetFormatPr defaultRowHeight="14.5" x14ac:dyDescent="0.35"/>
  <cols>
    <col min="1" max="1" width="10.08984375" customWidth="1"/>
    <col min="2" max="2" width="63.453125" customWidth="1"/>
    <col min="3" max="3" width="13.7265625" customWidth="1"/>
    <col min="4" max="4" width="24.26953125" customWidth="1"/>
    <col min="5" max="5" width="16.36328125" customWidth="1"/>
    <col min="6" max="6" width="12.453125" customWidth="1"/>
    <col min="7" max="7" width="11.36328125" hidden="1" customWidth="1"/>
    <col min="8" max="8" width="63.81640625" customWidth="1"/>
    <col min="9" max="9" width="16.08984375" customWidth="1"/>
  </cols>
  <sheetData>
    <row r="1" spans="1:9" ht="15.5" x14ac:dyDescent="0.35">
      <c r="B1" s="215" t="s">
        <v>59</v>
      </c>
      <c r="C1" s="215"/>
      <c r="D1" s="20"/>
    </row>
    <row r="2" spans="1:9" ht="16" thickBot="1" x14ac:dyDescent="0.4">
      <c r="B2" s="215" t="s">
        <v>47</v>
      </c>
      <c r="C2" s="215"/>
      <c r="D2" s="20"/>
    </row>
    <row r="3" spans="1:9" ht="15" thickBot="1" x14ac:dyDescent="0.4">
      <c r="A3" s="29">
        <v>2021</v>
      </c>
      <c r="B3" s="154" t="s">
        <v>2</v>
      </c>
      <c r="C3" s="154" t="s">
        <v>12</v>
      </c>
      <c r="D3" s="154" t="s">
        <v>13</v>
      </c>
      <c r="E3" s="155" t="s">
        <v>12</v>
      </c>
      <c r="F3" s="31" t="s">
        <v>24</v>
      </c>
      <c r="G3" s="3" t="s">
        <v>33</v>
      </c>
    </row>
    <row r="4" spans="1:9" ht="15" thickBot="1" x14ac:dyDescent="0.4">
      <c r="A4" s="31"/>
      <c r="B4" s="23"/>
      <c r="C4" s="32"/>
      <c r="D4" s="13"/>
      <c r="E4" s="22"/>
      <c r="F4" s="63"/>
      <c r="G4" s="4"/>
      <c r="I4" s="138"/>
    </row>
    <row r="5" spans="1:9" ht="16" thickBot="1" x14ac:dyDescent="0.4">
      <c r="A5" s="66" t="s">
        <v>22</v>
      </c>
      <c r="B5" s="67" t="s">
        <v>27</v>
      </c>
      <c r="C5" s="68">
        <v>112345.06</v>
      </c>
      <c r="D5" s="47"/>
      <c r="E5" s="48">
        <f>E6+E7+E8+E9+E10</f>
        <v>112345.06</v>
      </c>
      <c r="F5" s="48">
        <f>E5-C5</f>
        <v>0</v>
      </c>
      <c r="G5" s="7"/>
    </row>
    <row r="6" spans="1:9" x14ac:dyDescent="0.35">
      <c r="A6" s="24"/>
      <c r="B6" s="46"/>
      <c r="C6" s="8"/>
      <c r="D6" s="36">
        <v>45101</v>
      </c>
      <c r="E6" s="35">
        <v>30000</v>
      </c>
      <c r="F6" s="37" t="s">
        <v>34</v>
      </c>
      <c r="G6" s="8"/>
    </row>
    <row r="7" spans="1:9" x14ac:dyDescent="0.35">
      <c r="A7" s="12"/>
      <c r="B7" s="3"/>
      <c r="C7" s="1"/>
      <c r="D7" s="38">
        <v>45104</v>
      </c>
      <c r="E7" s="26">
        <v>20000</v>
      </c>
      <c r="F7" s="39" t="s">
        <v>34</v>
      </c>
      <c r="G7" s="1"/>
    </row>
    <row r="8" spans="1:9" x14ac:dyDescent="0.35">
      <c r="A8" s="12"/>
      <c r="B8" s="3"/>
      <c r="C8" s="1"/>
      <c r="D8" s="62">
        <v>45106</v>
      </c>
      <c r="E8" s="26">
        <v>10000</v>
      </c>
      <c r="F8" s="39" t="s">
        <v>34</v>
      </c>
      <c r="G8" s="3"/>
    </row>
    <row r="9" spans="1:9" x14ac:dyDescent="0.35">
      <c r="A9" s="16"/>
      <c r="B9" s="5"/>
      <c r="C9" s="4"/>
      <c r="D9" s="40">
        <v>45121</v>
      </c>
      <c r="E9" s="27">
        <v>30000</v>
      </c>
      <c r="F9" s="41" t="s">
        <v>35</v>
      </c>
      <c r="G9" s="4"/>
    </row>
    <row r="10" spans="1:9" x14ac:dyDescent="0.35">
      <c r="A10" s="1"/>
      <c r="B10" s="3"/>
      <c r="C10" s="1"/>
      <c r="D10" s="38">
        <v>45152</v>
      </c>
      <c r="E10" s="26">
        <v>22345.06</v>
      </c>
      <c r="F10" s="26" t="s">
        <v>35</v>
      </c>
      <c r="G10" s="3"/>
    </row>
    <row r="11" spans="1:9" ht="15" thickBot="1" x14ac:dyDescent="0.4">
      <c r="A11" s="4"/>
      <c r="B11" s="5"/>
      <c r="C11" s="4"/>
      <c r="D11" s="61"/>
      <c r="E11" s="4"/>
      <c r="F11" s="4"/>
      <c r="G11" s="4"/>
    </row>
    <row r="12" spans="1:9" ht="16" thickBot="1" x14ac:dyDescent="0.4">
      <c r="A12" s="42" t="s">
        <v>6</v>
      </c>
      <c r="B12" s="33"/>
      <c r="C12" s="33">
        <v>12813.29</v>
      </c>
      <c r="D12" s="49">
        <v>45135</v>
      </c>
      <c r="E12" s="33">
        <v>12813.29</v>
      </c>
      <c r="F12" s="48">
        <v>0</v>
      </c>
      <c r="G12" s="11"/>
      <c r="H12" s="73"/>
      <c r="I12" s="57"/>
    </row>
    <row r="13" spans="1:9" ht="15" thickBot="1" x14ac:dyDescent="0.4">
      <c r="A13" s="70" t="s">
        <v>7</v>
      </c>
      <c r="B13" s="69"/>
      <c r="C13" s="71">
        <v>59095.31</v>
      </c>
      <c r="D13" s="69"/>
      <c r="E13" s="59"/>
      <c r="F13" s="59"/>
      <c r="G13" s="8"/>
    </row>
    <row r="14" spans="1:9" x14ac:dyDescent="0.35">
      <c r="A14" s="72" t="s">
        <v>8</v>
      </c>
      <c r="B14" s="60"/>
      <c r="C14" s="55">
        <v>96138.99</v>
      </c>
      <c r="D14" s="55"/>
      <c r="E14" s="55">
        <f>E15+E17</f>
        <v>37000</v>
      </c>
      <c r="F14" s="64">
        <f>C14-E14</f>
        <v>59138.990000000005</v>
      </c>
      <c r="G14" s="3">
        <f>C14-E14</f>
        <v>59138.990000000005</v>
      </c>
    </row>
    <row r="15" spans="1:9" x14ac:dyDescent="0.35">
      <c r="A15" s="12"/>
      <c r="B15" s="1"/>
      <c r="C15" s="1"/>
      <c r="D15" s="38">
        <v>45152</v>
      </c>
      <c r="E15" s="26">
        <v>37000</v>
      </c>
      <c r="F15" s="39"/>
      <c r="G15" s="3"/>
    </row>
    <row r="16" spans="1:9" ht="15.5" x14ac:dyDescent="0.35">
      <c r="A16" s="12"/>
      <c r="B16" s="85" t="s">
        <v>30</v>
      </c>
      <c r="C16" s="1"/>
      <c r="D16" s="38"/>
      <c r="E16" s="85" t="s">
        <v>30</v>
      </c>
      <c r="F16" s="86">
        <v>56611.6</v>
      </c>
      <c r="G16" s="3"/>
    </row>
    <row r="17" spans="1:9" ht="15" thickBot="1" x14ac:dyDescent="0.4">
      <c r="A17" s="16"/>
      <c r="B17" s="4"/>
      <c r="C17" s="4"/>
      <c r="D17" s="40">
        <v>45188</v>
      </c>
      <c r="E17" s="130"/>
      <c r="F17" s="27"/>
      <c r="G17" s="5"/>
    </row>
    <row r="18" spans="1:9" ht="15" thickBot="1" x14ac:dyDescent="0.4">
      <c r="A18" s="42" t="s">
        <v>9</v>
      </c>
      <c r="B18" s="116"/>
      <c r="C18" s="33">
        <v>93085.18</v>
      </c>
      <c r="D18" s="33"/>
      <c r="E18" s="33">
        <f>E19+E20</f>
        <v>33000</v>
      </c>
      <c r="F18" s="33">
        <f>C18-E18</f>
        <v>60085.179999999993</v>
      </c>
      <c r="G18" s="97">
        <f>C18-E18</f>
        <v>60085.179999999993</v>
      </c>
    </row>
    <row r="19" spans="1:9" x14ac:dyDescent="0.35">
      <c r="A19" s="35"/>
      <c r="B19" s="35"/>
      <c r="C19" s="102"/>
      <c r="D19" s="36">
        <v>45190</v>
      </c>
      <c r="E19" s="35">
        <v>15000</v>
      </c>
      <c r="F19" s="102"/>
      <c r="G19" s="102"/>
    </row>
    <row r="20" spans="1:9" x14ac:dyDescent="0.35">
      <c r="A20" s="26"/>
      <c r="B20" s="26"/>
      <c r="C20" s="26"/>
      <c r="D20" s="99">
        <v>45250</v>
      </c>
      <c r="E20" s="134">
        <v>18000</v>
      </c>
      <c r="F20" s="26"/>
      <c r="G20" s="26"/>
    </row>
    <row r="21" spans="1:9" ht="16" thickBot="1" x14ac:dyDescent="0.4">
      <c r="A21" s="131" t="s">
        <v>28</v>
      </c>
      <c r="B21" s="132"/>
      <c r="C21" s="132">
        <f>C5+C12+C13+C14+C18</f>
        <v>373477.83</v>
      </c>
      <c r="D21" s="132"/>
      <c r="E21" s="133"/>
      <c r="F21" s="133">
        <f>F14+F18</f>
        <v>119224.17</v>
      </c>
      <c r="G21" s="121">
        <f>G14+G18</f>
        <v>119224.17</v>
      </c>
      <c r="I21" s="20"/>
    </row>
    <row r="22" spans="1:9" ht="16" thickBot="1" x14ac:dyDescent="0.4">
      <c r="A22" s="50">
        <v>2022</v>
      </c>
      <c r="B22" s="51" t="str">
        <f>B5</f>
        <v>Дело № А14-7147/2023</v>
      </c>
      <c r="C22" s="52"/>
      <c r="D22" s="53"/>
      <c r="E22" s="54"/>
      <c r="F22" s="54"/>
      <c r="G22" s="1"/>
    </row>
    <row r="23" spans="1:9" x14ac:dyDescent="0.35">
      <c r="A23" s="24" t="s">
        <v>10</v>
      </c>
      <c r="B23" s="8"/>
      <c r="C23" s="8">
        <v>122538.37</v>
      </c>
      <c r="D23" s="8"/>
      <c r="E23" s="21"/>
      <c r="F23" s="21">
        <v>122538.37</v>
      </c>
      <c r="G23" s="1"/>
    </row>
    <row r="24" spans="1:9" x14ac:dyDescent="0.35">
      <c r="A24" s="1" t="s">
        <v>6</v>
      </c>
      <c r="B24" s="1" t="s">
        <v>14</v>
      </c>
      <c r="C24" s="1">
        <v>208774.8</v>
      </c>
      <c r="D24" s="1"/>
      <c r="E24" s="9"/>
      <c r="F24" s="9">
        <v>208774.8</v>
      </c>
      <c r="G24" s="65"/>
    </row>
    <row r="25" spans="1:9" x14ac:dyDescent="0.35">
      <c r="A25" s="1" t="s">
        <v>7</v>
      </c>
      <c r="B25" s="1" t="s">
        <v>15</v>
      </c>
      <c r="C25" s="57">
        <v>238521.9</v>
      </c>
      <c r="D25" s="1"/>
      <c r="E25" s="1"/>
      <c r="F25" s="57" t="s">
        <v>31</v>
      </c>
      <c r="G25" s="1"/>
      <c r="H25" s="57"/>
    </row>
    <row r="26" spans="1:9" x14ac:dyDescent="0.35">
      <c r="A26" s="1" t="s">
        <v>8</v>
      </c>
      <c r="B26" s="1" t="s">
        <v>16</v>
      </c>
      <c r="C26" s="1">
        <v>291311.28000000003</v>
      </c>
      <c r="D26" s="1"/>
      <c r="E26" s="1"/>
      <c r="F26" s="9">
        <f t="shared" ref="F26" si="0">C26-E26</f>
        <v>291311.28000000003</v>
      </c>
      <c r="G26" s="1"/>
    </row>
    <row r="27" spans="1:9" x14ac:dyDescent="0.35">
      <c r="A27" s="45" t="s">
        <v>9</v>
      </c>
      <c r="B27" s="26" t="s">
        <v>17</v>
      </c>
      <c r="C27" s="26">
        <v>421746.2</v>
      </c>
      <c r="D27" s="26"/>
      <c r="E27" s="143">
        <f>E28+E29</f>
        <v>40000</v>
      </c>
      <c r="F27" s="135">
        <f>F28+F29</f>
        <v>0</v>
      </c>
      <c r="G27" s="180">
        <f>C27-E27</f>
        <v>381746.2</v>
      </c>
    </row>
    <row r="28" spans="1:9" x14ac:dyDescent="0.35">
      <c r="A28" s="1"/>
      <c r="B28" s="1"/>
      <c r="C28" s="1"/>
      <c r="D28" s="38">
        <v>45253</v>
      </c>
      <c r="E28" s="142">
        <v>20000</v>
      </c>
      <c r="F28" s="26"/>
      <c r="G28" s="135"/>
      <c r="I28" s="20"/>
    </row>
    <row r="29" spans="1:9" x14ac:dyDescent="0.35">
      <c r="A29" s="1"/>
      <c r="B29" s="1"/>
      <c r="C29" s="3"/>
      <c r="D29" s="38">
        <v>45257</v>
      </c>
      <c r="E29" s="142">
        <v>20000</v>
      </c>
      <c r="F29" s="1"/>
      <c r="G29" s="9"/>
    </row>
    <row r="30" spans="1:9" x14ac:dyDescent="0.35">
      <c r="A30" s="145" t="s">
        <v>29</v>
      </c>
      <c r="B30" s="148" t="s">
        <v>27</v>
      </c>
      <c r="C30" s="149">
        <f>SUM(C23:C29)</f>
        <v>1282892.55</v>
      </c>
      <c r="D30" s="150"/>
      <c r="E30" s="151"/>
      <c r="F30" s="145">
        <f>SUM(F23:F29)</f>
        <v>622624.44999999995</v>
      </c>
      <c r="G30" s="151">
        <v>1044370.65</v>
      </c>
      <c r="H30" s="20"/>
      <c r="I30" s="20"/>
    </row>
    <row r="31" spans="1:9" ht="15" thickBot="1" x14ac:dyDescent="0.4">
      <c r="A31" s="145"/>
      <c r="B31" s="152"/>
      <c r="C31" s="153"/>
      <c r="D31" s="150"/>
      <c r="E31" s="151"/>
      <c r="F31" s="152"/>
      <c r="G31" s="151"/>
      <c r="H31" s="20"/>
      <c r="I31" s="20"/>
    </row>
    <row r="32" spans="1:9" ht="15" thickBot="1" x14ac:dyDescent="0.4">
      <c r="A32" s="144">
        <v>2023</v>
      </c>
      <c r="B32" s="6"/>
      <c r="C32" s="146" t="s">
        <v>40</v>
      </c>
      <c r="D32" s="6"/>
      <c r="E32" s="147"/>
      <c r="F32" s="147"/>
      <c r="G32" s="7"/>
    </row>
    <row r="33" spans="1:10" x14ac:dyDescent="0.35">
      <c r="A33" s="8" t="s">
        <v>10</v>
      </c>
      <c r="B33" s="8" t="s">
        <v>18</v>
      </c>
      <c r="C33" s="8">
        <v>392210.4</v>
      </c>
      <c r="D33" s="8"/>
      <c r="E33" s="21"/>
      <c r="F33" s="21">
        <f>C33-E33</f>
        <v>392210.4</v>
      </c>
      <c r="G33" s="8">
        <v>392210.4</v>
      </c>
    </row>
    <row r="34" spans="1:10" x14ac:dyDescent="0.35">
      <c r="A34" s="1" t="s">
        <v>11</v>
      </c>
      <c r="B34" s="1" t="s">
        <v>26</v>
      </c>
      <c r="C34" s="1">
        <v>361505</v>
      </c>
      <c r="D34" s="1"/>
      <c r="E34" s="9"/>
      <c r="F34" s="9">
        <f>C34-E34</f>
        <v>361505</v>
      </c>
      <c r="G34" s="1">
        <v>361505</v>
      </c>
    </row>
    <row r="35" spans="1:10" ht="15" thickBot="1" x14ac:dyDescent="0.4">
      <c r="A35" s="4"/>
      <c r="B35" s="4"/>
      <c r="C35" s="4"/>
      <c r="D35" s="4"/>
      <c r="E35" s="10"/>
      <c r="F35" s="10"/>
      <c r="G35" s="1"/>
      <c r="I35" s="139"/>
      <c r="J35" s="140"/>
    </row>
    <row r="36" spans="1:10" ht="16" thickBot="1" x14ac:dyDescent="0.4">
      <c r="A36" s="56" t="s">
        <v>0</v>
      </c>
      <c r="B36" s="47" t="s">
        <v>19</v>
      </c>
      <c r="C36" s="47">
        <v>286562.2</v>
      </c>
      <c r="D36" s="47">
        <v>2</v>
      </c>
      <c r="E36" s="48">
        <f>E37+E38+E39+E40+E41</f>
        <v>286562.2</v>
      </c>
      <c r="F36" s="101">
        <f>C36-E36</f>
        <v>0</v>
      </c>
      <c r="G36" s="121"/>
      <c r="I36" s="20"/>
    </row>
    <row r="37" spans="1:10" x14ac:dyDescent="0.35">
      <c r="A37" s="8"/>
      <c r="B37" s="8"/>
      <c r="C37" s="8"/>
      <c r="D37" s="36">
        <v>45034</v>
      </c>
      <c r="E37" s="37">
        <v>60000</v>
      </c>
      <c r="F37" s="21"/>
      <c r="G37" s="1"/>
    </row>
    <row r="38" spans="1:10" x14ac:dyDescent="0.35">
      <c r="A38" s="1"/>
      <c r="B38" s="1"/>
      <c r="C38" s="1"/>
      <c r="D38" s="38">
        <v>45056</v>
      </c>
      <c r="E38" s="39">
        <v>60000</v>
      </c>
      <c r="F38" s="9"/>
      <c r="G38" s="1"/>
    </row>
    <row r="39" spans="1:10" x14ac:dyDescent="0.35">
      <c r="A39" s="1"/>
      <c r="B39" s="1"/>
      <c r="C39" s="1"/>
      <c r="D39" s="38">
        <v>45065</v>
      </c>
      <c r="E39" s="39">
        <v>60000</v>
      </c>
      <c r="F39" s="9"/>
      <c r="G39" s="1"/>
    </row>
    <row r="40" spans="1:10" x14ac:dyDescent="0.35">
      <c r="A40" s="1"/>
      <c r="B40" s="1"/>
      <c r="C40" s="1"/>
      <c r="D40" s="38">
        <v>45071</v>
      </c>
      <c r="E40" s="39">
        <v>60000</v>
      </c>
      <c r="F40" s="9"/>
      <c r="G40" s="1"/>
    </row>
    <row r="41" spans="1:10" x14ac:dyDescent="0.35">
      <c r="A41" s="1"/>
      <c r="B41" s="1"/>
      <c r="C41" s="1"/>
      <c r="D41" s="40">
        <v>45075</v>
      </c>
      <c r="E41" s="41">
        <v>46562.2</v>
      </c>
      <c r="F41" s="9"/>
      <c r="G41" s="1"/>
    </row>
    <row r="42" spans="1:10" ht="15" thickBot="1" x14ac:dyDescent="0.4">
      <c r="A42" s="4"/>
      <c r="B42" s="4"/>
      <c r="C42" s="4"/>
      <c r="D42" s="4"/>
      <c r="E42" s="10"/>
      <c r="F42" s="10"/>
      <c r="G42" s="1"/>
    </row>
    <row r="43" spans="1:10" x14ac:dyDescent="0.35">
      <c r="A43" s="74" t="s">
        <v>1</v>
      </c>
      <c r="B43" s="75" t="s">
        <v>20</v>
      </c>
      <c r="C43" s="75">
        <v>211473.2</v>
      </c>
      <c r="D43" s="75"/>
      <c r="E43" s="76">
        <f>E44+E45+E46+E47++E48+E49</f>
        <v>211473.2</v>
      </c>
      <c r="F43" s="76">
        <f>C43-E43</f>
        <v>0</v>
      </c>
      <c r="G43" s="1"/>
    </row>
    <row r="44" spans="1:10" x14ac:dyDescent="0.35">
      <c r="A44" s="45"/>
      <c r="B44" s="45"/>
      <c r="C44" s="45"/>
      <c r="D44" s="77">
        <v>45075</v>
      </c>
      <c r="E44" s="78">
        <v>60000</v>
      </c>
      <c r="F44" s="3"/>
      <c r="G44" s="1"/>
    </row>
    <row r="45" spans="1:10" x14ac:dyDescent="0.35">
      <c r="A45" s="1"/>
      <c r="B45" s="1"/>
      <c r="C45" s="1"/>
      <c r="D45" s="43">
        <v>45077</v>
      </c>
      <c r="E45" s="26">
        <v>30000</v>
      </c>
      <c r="F45" s="1"/>
      <c r="G45" s="1"/>
    </row>
    <row r="46" spans="1:10" x14ac:dyDescent="0.35">
      <c r="A46" s="1"/>
      <c r="B46" s="1"/>
      <c r="C46" s="1"/>
      <c r="D46" s="43">
        <v>45079</v>
      </c>
      <c r="E46" s="26">
        <v>30000</v>
      </c>
      <c r="F46" s="1"/>
      <c r="G46" s="1"/>
    </row>
    <row r="47" spans="1:10" x14ac:dyDescent="0.35">
      <c r="A47" s="1"/>
      <c r="B47" s="1"/>
      <c r="C47" s="1"/>
      <c r="D47" s="44" t="s">
        <v>3</v>
      </c>
      <c r="E47" s="26">
        <v>30000</v>
      </c>
      <c r="F47" s="1"/>
      <c r="G47" s="1"/>
    </row>
    <row r="48" spans="1:10" x14ac:dyDescent="0.35">
      <c r="A48" s="1"/>
      <c r="B48" s="1"/>
      <c r="C48" s="1"/>
      <c r="D48" s="43">
        <v>45085</v>
      </c>
      <c r="E48" s="39">
        <v>30000</v>
      </c>
      <c r="F48" s="9"/>
      <c r="G48" s="2"/>
    </row>
    <row r="49" spans="1:8" ht="15" thickBot="1" x14ac:dyDescent="0.4">
      <c r="A49" s="1"/>
      <c r="B49" s="1"/>
      <c r="C49" s="1"/>
      <c r="D49" s="43">
        <v>45067</v>
      </c>
      <c r="E49" s="39">
        <v>31473.200000000001</v>
      </c>
      <c r="F49" s="9"/>
      <c r="G49" s="1"/>
    </row>
    <row r="50" spans="1:8" ht="16" thickBot="1" x14ac:dyDescent="0.4">
      <c r="A50" s="56" t="s">
        <v>4</v>
      </c>
      <c r="B50" s="47" t="s">
        <v>23</v>
      </c>
      <c r="C50" s="47">
        <v>185561.8</v>
      </c>
      <c r="D50" s="47"/>
      <c r="E50" s="48">
        <f>E51+E52+E53+E54+E55+E56++E57</f>
        <v>185561.8</v>
      </c>
      <c r="F50" s="100">
        <f>C50-E50</f>
        <v>0</v>
      </c>
      <c r="G50" s="81"/>
    </row>
    <row r="51" spans="1:8" ht="15.5" x14ac:dyDescent="0.35">
      <c r="A51" s="79"/>
      <c r="B51" s="80"/>
      <c r="C51" s="82"/>
      <c r="D51" s="83">
        <v>45092</v>
      </c>
      <c r="E51" s="82">
        <v>28526.799999999999</v>
      </c>
      <c r="F51" s="84"/>
      <c r="G51" s="1"/>
    </row>
    <row r="52" spans="1:8" x14ac:dyDescent="0.35">
      <c r="A52" s="24"/>
      <c r="B52" s="8"/>
      <c r="C52" s="1"/>
      <c r="D52" s="38">
        <v>45098</v>
      </c>
      <c r="E52" s="26">
        <v>50000</v>
      </c>
      <c r="F52" s="1"/>
      <c r="G52" s="1"/>
    </row>
    <row r="53" spans="1:8" x14ac:dyDescent="0.35">
      <c r="A53" s="12"/>
      <c r="B53" s="1"/>
      <c r="C53" s="1"/>
      <c r="D53" s="38">
        <v>45110</v>
      </c>
      <c r="E53" s="26">
        <v>30000</v>
      </c>
      <c r="F53" s="1"/>
      <c r="G53" s="1"/>
    </row>
    <row r="54" spans="1:8" x14ac:dyDescent="0.35">
      <c r="A54" s="12"/>
      <c r="B54" s="1"/>
      <c r="C54" s="1"/>
      <c r="D54" s="38">
        <v>45119</v>
      </c>
      <c r="E54" s="26">
        <v>30000</v>
      </c>
      <c r="F54" s="9"/>
      <c r="G54" s="1"/>
    </row>
    <row r="55" spans="1:8" x14ac:dyDescent="0.35">
      <c r="A55" s="12"/>
      <c r="B55" s="1"/>
      <c r="C55" s="1"/>
      <c r="D55" s="38">
        <v>45126</v>
      </c>
      <c r="E55" s="26">
        <v>10000</v>
      </c>
      <c r="F55" s="9"/>
      <c r="G55" s="1"/>
    </row>
    <row r="56" spans="1:8" x14ac:dyDescent="0.35">
      <c r="A56" s="12"/>
      <c r="B56" s="1"/>
      <c r="C56" s="1"/>
      <c r="D56" s="38">
        <v>45155</v>
      </c>
      <c r="E56" s="58">
        <v>5561.8</v>
      </c>
      <c r="F56" s="9"/>
      <c r="G56" s="1"/>
    </row>
    <row r="57" spans="1:8" x14ac:dyDescent="0.35">
      <c r="A57" s="12"/>
      <c r="B57" s="1"/>
      <c r="C57" s="1"/>
      <c r="D57" s="38">
        <v>45098</v>
      </c>
      <c r="E57" s="26">
        <v>31473.200000000001</v>
      </c>
      <c r="F57" s="9"/>
      <c r="G57" s="1"/>
    </row>
    <row r="58" spans="1:8" ht="15" thickBot="1" x14ac:dyDescent="0.4">
      <c r="A58" s="16"/>
      <c r="B58" s="4"/>
      <c r="C58" s="4"/>
      <c r="D58" s="4"/>
      <c r="E58" s="4"/>
      <c r="F58" s="10"/>
      <c r="G58" s="4"/>
    </row>
    <row r="59" spans="1:8" ht="15" thickBot="1" x14ac:dyDescent="0.4">
      <c r="A59" s="42" t="s">
        <v>5</v>
      </c>
      <c r="B59" s="33" t="s">
        <v>25</v>
      </c>
      <c r="C59" s="33">
        <v>171611.6</v>
      </c>
      <c r="D59" s="33"/>
      <c r="E59" s="34">
        <f>E60+E61+E62+E63+E64+E65</f>
        <v>171611.6</v>
      </c>
      <c r="F59" s="92">
        <f>C59-E59</f>
        <v>0</v>
      </c>
      <c r="G59" s="11"/>
    </row>
    <row r="60" spans="1:8" ht="15.5" x14ac:dyDescent="0.35">
      <c r="A60" s="46"/>
      <c r="B60" s="46"/>
      <c r="C60" s="46"/>
      <c r="D60" s="90">
        <v>45126</v>
      </c>
      <c r="E60" s="91">
        <v>20000</v>
      </c>
      <c r="F60" s="84"/>
      <c r="G60" s="46"/>
    </row>
    <row r="61" spans="1:8" x14ac:dyDescent="0.35">
      <c r="A61" s="87"/>
      <c r="B61" s="46"/>
      <c r="C61" s="46"/>
      <c r="D61" s="88">
        <v>45132</v>
      </c>
      <c r="E61" s="89">
        <v>25000</v>
      </c>
      <c r="F61" s="21"/>
      <c r="G61" s="8"/>
      <c r="H61" s="140"/>
    </row>
    <row r="62" spans="1:8" x14ac:dyDescent="0.35">
      <c r="A62" s="3"/>
      <c r="B62" s="3"/>
      <c r="C62" s="3"/>
      <c r="D62" s="93">
        <v>45135</v>
      </c>
      <c r="E62" s="94">
        <v>40000</v>
      </c>
      <c r="F62" s="1"/>
      <c r="G62" s="1"/>
      <c r="H62" s="140"/>
    </row>
    <row r="63" spans="1:8" x14ac:dyDescent="0.35">
      <c r="A63" s="3"/>
      <c r="B63" s="3"/>
      <c r="C63" s="3"/>
      <c r="D63" s="38">
        <v>45161</v>
      </c>
      <c r="E63" s="26">
        <v>16611.599999999999</v>
      </c>
      <c r="F63" s="1"/>
      <c r="G63" s="1"/>
    </row>
    <row r="64" spans="1:8" x14ac:dyDescent="0.35">
      <c r="A64" s="3"/>
      <c r="B64" s="3"/>
      <c r="C64" s="3"/>
      <c r="D64" s="38">
        <v>45169</v>
      </c>
      <c r="E64" s="26">
        <v>50000</v>
      </c>
      <c r="F64" s="1"/>
      <c r="G64" s="1"/>
    </row>
    <row r="65" spans="1:14" ht="15" thickBot="1" x14ac:dyDescent="0.4">
      <c r="A65" s="5"/>
      <c r="B65" s="5"/>
      <c r="C65" s="5"/>
      <c r="D65" s="40">
        <v>45173</v>
      </c>
      <c r="E65" s="96">
        <v>20000</v>
      </c>
      <c r="F65" s="4"/>
      <c r="G65" s="1"/>
    </row>
    <row r="66" spans="1:14" ht="15" thickBot="1" x14ac:dyDescent="0.4">
      <c r="A66" s="42" t="s">
        <v>21</v>
      </c>
      <c r="B66" s="33" t="s">
        <v>32</v>
      </c>
      <c r="C66" s="33">
        <v>169425.4</v>
      </c>
      <c r="D66" s="33"/>
      <c r="E66" s="34">
        <f>E67+E68+E69+E70+E71</f>
        <v>169425.4</v>
      </c>
      <c r="F66" s="97">
        <f>C66-E66</f>
        <v>0</v>
      </c>
      <c r="G66" s="95"/>
    </row>
    <row r="67" spans="1:14" x14ac:dyDescent="0.35">
      <c r="A67" s="8"/>
      <c r="B67" s="8"/>
      <c r="C67" s="8"/>
      <c r="D67" s="36">
        <v>45152</v>
      </c>
      <c r="E67" s="37">
        <v>15000</v>
      </c>
      <c r="F67" s="21"/>
      <c r="G67" s="8"/>
    </row>
    <row r="68" spans="1:14" x14ac:dyDescent="0.35">
      <c r="A68" s="1"/>
      <c r="B68" s="1"/>
      <c r="C68" s="1"/>
      <c r="D68" s="38">
        <v>45159</v>
      </c>
      <c r="E68" s="39">
        <v>15000</v>
      </c>
      <c r="F68" s="9"/>
      <c r="G68" s="1"/>
      <c r="I68" s="141"/>
      <c r="J68" s="141"/>
      <c r="K68" s="141"/>
      <c r="L68" s="141"/>
      <c r="M68" s="98"/>
      <c r="N68" s="98"/>
    </row>
    <row r="69" spans="1:14" x14ac:dyDescent="0.35">
      <c r="A69" s="1"/>
      <c r="B69" s="1"/>
      <c r="C69" s="1"/>
      <c r="D69" s="38">
        <v>45173</v>
      </c>
      <c r="E69" s="39">
        <v>40000</v>
      </c>
      <c r="F69" s="9"/>
      <c r="G69" s="1"/>
    </row>
    <row r="70" spans="1:14" x14ac:dyDescent="0.35">
      <c r="A70" s="1"/>
      <c r="B70" s="1"/>
      <c r="C70" s="1"/>
      <c r="D70" s="38">
        <v>45187</v>
      </c>
      <c r="E70" s="26">
        <v>80000</v>
      </c>
      <c r="F70" s="1"/>
      <c r="G70" s="4"/>
    </row>
    <row r="71" spans="1:14" ht="15" thickBot="1" x14ac:dyDescent="0.4">
      <c r="A71" s="25"/>
      <c r="B71" s="25"/>
      <c r="C71" s="25"/>
      <c r="D71" s="99">
        <v>45188</v>
      </c>
      <c r="E71" s="69">
        <v>19425.400000000001</v>
      </c>
      <c r="F71" s="30"/>
      <c r="G71" s="4"/>
    </row>
    <row r="72" spans="1:14" ht="15" thickBot="1" x14ac:dyDescent="0.4">
      <c r="A72" s="42" t="s">
        <v>22</v>
      </c>
      <c r="B72" s="33" t="s">
        <v>36</v>
      </c>
      <c r="C72" s="33">
        <v>189138.6</v>
      </c>
      <c r="D72" s="116"/>
      <c r="E72" s="34">
        <f>E73+E74+E75+E76+E77+E78+E79+E80</f>
        <v>189138.6</v>
      </c>
      <c r="F72" s="34">
        <f>C72-E72</f>
        <v>0</v>
      </c>
      <c r="G72" s="7"/>
    </row>
    <row r="73" spans="1:14" x14ac:dyDescent="0.35">
      <c r="A73" s="87"/>
      <c r="B73" s="46"/>
      <c r="C73" s="46"/>
      <c r="D73" s="36">
        <v>45189</v>
      </c>
      <c r="E73" s="35">
        <v>30000</v>
      </c>
      <c r="F73" s="8"/>
      <c r="G73" s="103"/>
    </row>
    <row r="74" spans="1:14" x14ac:dyDescent="0.35">
      <c r="A74" s="87"/>
      <c r="B74" s="46"/>
      <c r="C74" s="46"/>
      <c r="D74" s="113">
        <v>45190</v>
      </c>
      <c r="E74" s="35">
        <v>15000</v>
      </c>
      <c r="F74" s="8"/>
      <c r="G74" s="103"/>
    </row>
    <row r="75" spans="1:14" x14ac:dyDescent="0.35">
      <c r="A75" s="87"/>
      <c r="B75" s="46"/>
      <c r="C75" s="46"/>
      <c r="D75" s="36">
        <v>45202</v>
      </c>
      <c r="E75" s="35">
        <v>30000</v>
      </c>
      <c r="F75" s="8"/>
      <c r="G75" s="103"/>
    </row>
    <row r="76" spans="1:14" x14ac:dyDescent="0.35">
      <c r="A76" s="87"/>
      <c r="B76" s="46"/>
      <c r="C76" s="46"/>
      <c r="D76" s="36">
        <v>45204</v>
      </c>
      <c r="E76" s="35">
        <v>50000</v>
      </c>
      <c r="F76" s="8"/>
      <c r="G76" s="103"/>
    </row>
    <row r="77" spans="1:14" x14ac:dyDescent="0.35">
      <c r="A77" s="87"/>
      <c r="B77" s="46"/>
      <c r="C77" s="46"/>
      <c r="D77" s="36">
        <v>45209</v>
      </c>
      <c r="E77" s="35">
        <v>20000</v>
      </c>
      <c r="F77" s="8"/>
      <c r="G77" s="103"/>
    </row>
    <row r="78" spans="1:14" x14ac:dyDescent="0.35">
      <c r="A78" s="87"/>
      <c r="B78" s="46"/>
      <c r="C78" s="46"/>
      <c r="D78" s="36">
        <v>45210</v>
      </c>
      <c r="E78" s="35">
        <v>18000</v>
      </c>
      <c r="F78" s="8"/>
      <c r="G78" s="103"/>
    </row>
    <row r="79" spans="1:14" x14ac:dyDescent="0.35">
      <c r="A79" s="87"/>
      <c r="B79" s="46"/>
      <c r="C79" s="46"/>
      <c r="D79" s="36">
        <v>45212</v>
      </c>
      <c r="E79" s="35">
        <v>23000</v>
      </c>
      <c r="F79" s="8"/>
      <c r="G79" s="103"/>
    </row>
    <row r="80" spans="1:14" ht="15" thickBot="1" x14ac:dyDescent="0.4">
      <c r="A80" s="17"/>
      <c r="B80" s="104"/>
      <c r="C80" s="104"/>
      <c r="D80" s="114">
        <v>45214</v>
      </c>
      <c r="E80" s="115">
        <v>3138.6</v>
      </c>
      <c r="F80" s="18"/>
      <c r="G80" s="19"/>
    </row>
    <row r="81" spans="1:7" ht="15" thickBot="1" x14ac:dyDescent="0.4">
      <c r="A81" s="74" t="s">
        <v>6</v>
      </c>
      <c r="B81" s="75" t="s">
        <v>37</v>
      </c>
      <c r="C81" s="75">
        <v>193160.8</v>
      </c>
      <c r="D81" s="105"/>
      <c r="E81" s="75">
        <f>E82+E83+E84+E85+30000+E87+E88+E89+E90</f>
        <v>193160.8</v>
      </c>
      <c r="F81" s="75">
        <f>C81-E81</f>
        <v>0</v>
      </c>
      <c r="G81" s="106"/>
    </row>
    <row r="82" spans="1:7" x14ac:dyDescent="0.35">
      <c r="A82" s="107"/>
      <c r="B82" s="14"/>
      <c r="C82" s="14"/>
      <c r="D82" s="117">
        <v>45217</v>
      </c>
      <c r="E82" s="118">
        <v>15000</v>
      </c>
      <c r="F82" s="14"/>
      <c r="G82" s="108"/>
    </row>
    <row r="83" spans="1:7" x14ac:dyDescent="0.35">
      <c r="A83" s="15"/>
      <c r="B83" s="3"/>
      <c r="C83" s="3"/>
      <c r="D83" s="119">
        <v>45222</v>
      </c>
      <c r="E83" s="120">
        <v>20000</v>
      </c>
      <c r="F83" s="3"/>
      <c r="G83" s="109"/>
    </row>
    <row r="84" spans="1:7" x14ac:dyDescent="0.35">
      <c r="A84" s="15"/>
      <c r="B84" s="3"/>
      <c r="C84" s="3"/>
      <c r="D84" s="119">
        <v>45225</v>
      </c>
      <c r="E84" s="120">
        <v>50000</v>
      </c>
      <c r="F84" s="3"/>
      <c r="G84" s="109"/>
    </row>
    <row r="85" spans="1:7" x14ac:dyDescent="0.35">
      <c r="A85" s="15"/>
      <c r="B85" s="3"/>
      <c r="C85" s="3"/>
      <c r="D85" s="119">
        <v>45230</v>
      </c>
      <c r="E85" s="120">
        <v>20000</v>
      </c>
      <c r="F85" s="3"/>
      <c r="G85" s="109"/>
    </row>
    <row r="86" spans="1:7" x14ac:dyDescent="0.35">
      <c r="A86" s="15"/>
      <c r="B86" s="3"/>
      <c r="C86" s="3"/>
      <c r="D86" s="119">
        <v>45237</v>
      </c>
      <c r="E86" s="120">
        <v>30000</v>
      </c>
      <c r="F86" s="3"/>
      <c r="G86" s="109"/>
    </row>
    <row r="87" spans="1:7" x14ac:dyDescent="0.35">
      <c r="A87" s="15"/>
      <c r="B87" s="3"/>
      <c r="C87" s="3"/>
      <c r="D87" s="122">
        <v>45243</v>
      </c>
      <c r="E87" s="123">
        <v>20000</v>
      </c>
      <c r="F87" s="3"/>
      <c r="G87" s="109"/>
    </row>
    <row r="88" spans="1:7" x14ac:dyDescent="0.35">
      <c r="A88" s="124"/>
      <c r="B88" s="5"/>
      <c r="C88" s="5"/>
      <c r="D88" s="125">
        <v>45244</v>
      </c>
      <c r="E88" s="126">
        <v>20000</v>
      </c>
      <c r="F88" s="5"/>
      <c r="G88" s="127"/>
    </row>
    <row r="89" spans="1:7" x14ac:dyDescent="0.35">
      <c r="A89" s="124"/>
      <c r="B89" s="5"/>
      <c r="C89" s="5"/>
      <c r="D89" s="125">
        <v>45246</v>
      </c>
      <c r="E89" s="126">
        <v>10000</v>
      </c>
      <c r="F89" s="5"/>
      <c r="G89" s="127"/>
    </row>
    <row r="90" spans="1:7" ht="18.5" customHeight="1" thickBot="1" x14ac:dyDescent="0.4">
      <c r="A90" s="110"/>
      <c r="B90" s="111"/>
      <c r="C90" s="111"/>
      <c r="D90" s="128">
        <v>45250</v>
      </c>
      <c r="E90" s="129">
        <v>8160.8</v>
      </c>
      <c r="F90" s="111"/>
      <c r="G90" s="112"/>
    </row>
    <row r="91" spans="1:7" x14ac:dyDescent="0.35">
      <c r="A91" s="136" t="s">
        <v>7</v>
      </c>
      <c r="B91" s="55" t="s">
        <v>38</v>
      </c>
      <c r="C91" s="55">
        <v>247962</v>
      </c>
      <c r="D91" s="60"/>
      <c r="E91" s="55">
        <f>E92+E93+E94+E95+E96+E97+E98+E99+E100+E101+E102</f>
        <v>247962</v>
      </c>
      <c r="F91" s="55">
        <f>C91-E91</f>
        <v>0</v>
      </c>
      <c r="G91" s="137"/>
    </row>
    <row r="92" spans="1:7" x14ac:dyDescent="0.35">
      <c r="A92" s="87"/>
      <c r="B92" s="46"/>
      <c r="C92" s="46"/>
      <c r="D92" s="36">
        <v>45253</v>
      </c>
      <c r="E92" s="37">
        <v>7000</v>
      </c>
      <c r="F92" s="21"/>
      <c r="G92" s="103"/>
    </row>
    <row r="93" spans="1:7" x14ac:dyDescent="0.35">
      <c r="A93" s="87"/>
      <c r="B93" s="46"/>
      <c r="C93" s="46"/>
      <c r="D93" s="36">
        <v>45257</v>
      </c>
      <c r="E93" s="37">
        <v>9000</v>
      </c>
      <c r="F93" s="21"/>
      <c r="G93" s="103"/>
    </row>
    <row r="94" spans="1:7" x14ac:dyDescent="0.35">
      <c r="A94" s="87"/>
      <c r="B94" s="46"/>
      <c r="C94" s="46"/>
      <c r="D94" s="36">
        <v>45264</v>
      </c>
      <c r="E94" s="37">
        <v>10000</v>
      </c>
      <c r="F94" s="21"/>
      <c r="G94" s="103"/>
    </row>
    <row r="95" spans="1:7" x14ac:dyDescent="0.35">
      <c r="A95" s="87"/>
      <c r="B95" s="46"/>
      <c r="C95" s="46"/>
      <c r="D95" s="36">
        <v>45265</v>
      </c>
      <c r="E95" s="37">
        <v>15000</v>
      </c>
      <c r="F95" s="21"/>
      <c r="G95" s="103"/>
    </row>
    <row r="96" spans="1:7" x14ac:dyDescent="0.35">
      <c r="A96" s="87"/>
      <c r="B96" s="46"/>
      <c r="C96" s="46"/>
      <c r="D96" s="36">
        <v>45271</v>
      </c>
      <c r="E96" s="37">
        <v>30000</v>
      </c>
      <c r="F96" s="21"/>
      <c r="G96" s="103"/>
    </row>
    <row r="97" spans="1:9" x14ac:dyDescent="0.35">
      <c r="A97" s="3"/>
      <c r="B97" s="3"/>
      <c r="C97" s="3"/>
      <c r="D97" s="38">
        <v>45278</v>
      </c>
      <c r="E97" s="26">
        <v>10000</v>
      </c>
      <c r="F97" s="1"/>
      <c r="G97" s="1"/>
    </row>
    <row r="98" spans="1:9" x14ac:dyDescent="0.35">
      <c r="A98" s="3"/>
      <c r="B98" s="3"/>
      <c r="C98" s="3"/>
      <c r="D98" s="38">
        <v>45286</v>
      </c>
      <c r="E98" s="26">
        <v>40000</v>
      </c>
      <c r="F98" s="3"/>
      <c r="G98" s="1"/>
    </row>
    <row r="99" spans="1:9" x14ac:dyDescent="0.35">
      <c r="A99" s="3"/>
      <c r="B99" s="3"/>
      <c r="C99" s="3"/>
      <c r="D99" s="38">
        <v>45289</v>
      </c>
      <c r="E99" s="26">
        <v>50000</v>
      </c>
      <c r="F99" s="1"/>
      <c r="G99" s="1"/>
    </row>
    <row r="100" spans="1:9" x14ac:dyDescent="0.35">
      <c r="A100" s="3"/>
      <c r="B100" s="3"/>
      <c r="C100" s="1"/>
      <c r="D100" s="38">
        <v>45302</v>
      </c>
      <c r="E100" s="26">
        <v>20000</v>
      </c>
      <c r="F100" s="1"/>
      <c r="G100" s="160"/>
    </row>
    <row r="101" spans="1:9" x14ac:dyDescent="0.35">
      <c r="A101" s="3"/>
      <c r="B101" s="3"/>
      <c r="C101" s="1"/>
      <c r="D101" s="38">
        <v>45308</v>
      </c>
      <c r="E101" s="26">
        <v>15000</v>
      </c>
      <c r="F101" s="1"/>
      <c r="G101" s="160"/>
    </row>
    <row r="102" spans="1:9" ht="15" thickBot="1" x14ac:dyDescent="0.4">
      <c r="A102" s="158"/>
      <c r="B102" s="159"/>
      <c r="D102" s="99">
        <v>45314</v>
      </c>
      <c r="E102" s="59">
        <v>41962</v>
      </c>
      <c r="F102" s="30"/>
      <c r="G102" s="160"/>
    </row>
    <row r="103" spans="1:9" x14ac:dyDescent="0.35">
      <c r="A103" s="136" t="s">
        <v>8</v>
      </c>
      <c r="B103" s="55" t="s">
        <v>39</v>
      </c>
      <c r="C103" s="55">
        <v>368271</v>
      </c>
      <c r="D103" s="63"/>
      <c r="E103" s="161"/>
      <c r="F103" s="162">
        <v>368271</v>
      </c>
      <c r="G103" s="163"/>
    </row>
    <row r="104" spans="1:9" ht="15" thickBot="1" x14ac:dyDescent="0.4">
      <c r="A104" s="186" t="s">
        <v>9</v>
      </c>
      <c r="B104" s="179" t="s">
        <v>46</v>
      </c>
      <c r="C104" s="179">
        <v>379960</v>
      </c>
      <c r="D104" s="165"/>
      <c r="E104" s="165"/>
      <c r="F104" s="111">
        <v>379960</v>
      </c>
      <c r="G104" s="166"/>
    </row>
    <row r="105" spans="1:9" x14ac:dyDescent="0.35">
      <c r="A105" s="157"/>
      <c r="B105" s="25"/>
      <c r="C105" s="25"/>
      <c r="D105" s="25"/>
      <c r="E105" s="199"/>
      <c r="F105" s="25"/>
      <c r="G105" s="30"/>
    </row>
    <row r="106" spans="1:9" ht="14" customHeight="1" thickBot="1" x14ac:dyDescent="0.4">
      <c r="A106" s="4"/>
      <c r="B106" s="4"/>
      <c r="C106" s="4"/>
      <c r="D106" s="4"/>
      <c r="E106" s="4"/>
      <c r="F106" s="4"/>
      <c r="G106" s="4"/>
    </row>
    <row r="107" spans="1:9" ht="15" thickBot="1" x14ac:dyDescent="0.4">
      <c r="A107" s="170"/>
      <c r="C107" s="14"/>
      <c r="D107" s="14"/>
      <c r="E107" s="171"/>
      <c r="F107" s="171"/>
      <c r="G107" s="163"/>
    </row>
    <row r="108" spans="1:9" ht="15.5" x14ac:dyDescent="0.35">
      <c r="A108" s="24"/>
      <c r="B108" s="175" t="s">
        <v>41</v>
      </c>
      <c r="C108" s="46"/>
      <c r="D108" s="8"/>
      <c r="E108" s="73"/>
      <c r="F108" s="8"/>
      <c r="G108" s="103"/>
    </row>
    <row r="109" spans="1:9" ht="16" customHeight="1" x14ac:dyDescent="0.35">
      <c r="A109" s="12"/>
      <c r="B109" s="3" t="s">
        <v>42</v>
      </c>
      <c r="C109" s="168">
        <f>C34+C33+C30+C21</f>
        <v>2410085.7800000003</v>
      </c>
      <c r="D109" s="173" t="s">
        <v>43</v>
      </c>
      <c r="E109" s="177">
        <v>235158.35</v>
      </c>
      <c r="F109" s="167"/>
      <c r="G109" s="172"/>
    </row>
    <row r="110" spans="1:9" ht="16" thickBot="1" x14ac:dyDescent="0.4">
      <c r="A110" s="164"/>
      <c r="B110" s="190" t="s">
        <v>51</v>
      </c>
      <c r="C110" s="213" t="s">
        <v>44</v>
      </c>
      <c r="D110" s="214"/>
      <c r="E110" s="191">
        <f>C109-E109</f>
        <v>2174927.4300000002</v>
      </c>
      <c r="F110" s="176"/>
      <c r="G110" s="166"/>
    </row>
    <row r="111" spans="1:9" ht="15.5" x14ac:dyDescent="0.35">
      <c r="A111" s="157"/>
      <c r="B111" s="196" t="s">
        <v>52</v>
      </c>
      <c r="C111" s="196">
        <f>C33+C34</f>
        <v>753715.4</v>
      </c>
      <c r="D111" s="194"/>
      <c r="E111" s="195"/>
      <c r="F111" s="73"/>
      <c r="G111" s="30"/>
    </row>
    <row r="112" spans="1:9" ht="15.5" x14ac:dyDescent="0.35">
      <c r="A112" s="46"/>
      <c r="B112" s="3" t="s">
        <v>48</v>
      </c>
      <c r="C112" s="192">
        <f>C36+C43+C50+C59+C66+C72+C81+C91+C103+C104</f>
        <v>2403126.6</v>
      </c>
      <c r="D112" s="193"/>
      <c r="E112" s="168"/>
      <c r="F112" s="20"/>
      <c r="G112" s="46"/>
      <c r="I112" s="20"/>
    </row>
    <row r="113" spans="1:9" ht="15.5" x14ac:dyDescent="0.35">
      <c r="A113" s="3"/>
      <c r="B113" s="197" t="s">
        <v>54</v>
      </c>
      <c r="C113" s="195">
        <f>C111+C112</f>
        <v>3156842</v>
      </c>
      <c r="D113" s="174"/>
      <c r="E113" s="168"/>
      <c r="F113" s="168"/>
      <c r="G113" s="3"/>
      <c r="I113" s="20"/>
    </row>
    <row r="114" spans="1:9" ht="15.5" x14ac:dyDescent="0.35">
      <c r="A114" s="3"/>
      <c r="B114" s="189" t="s">
        <v>49</v>
      </c>
      <c r="C114" s="187">
        <v>1910053.95</v>
      </c>
      <c r="D114" s="174"/>
      <c r="E114" s="181"/>
      <c r="F114" s="168"/>
      <c r="G114" s="3"/>
      <c r="I114" s="20"/>
    </row>
    <row r="115" spans="1:9" ht="15.5" x14ac:dyDescent="0.35">
      <c r="A115" s="178"/>
      <c r="B115" s="189" t="s">
        <v>55</v>
      </c>
      <c r="C115" s="187">
        <v>925175</v>
      </c>
      <c r="D115" s="182"/>
      <c r="E115" s="183"/>
      <c r="F115" s="169"/>
      <c r="G115" s="156"/>
      <c r="I115" s="20"/>
    </row>
    <row r="116" spans="1:9" ht="15.5" x14ac:dyDescent="0.35">
      <c r="A116" s="178"/>
      <c r="B116" s="198" t="s">
        <v>50</v>
      </c>
      <c r="C116" s="188">
        <f>C114+C115</f>
        <v>2835228.95</v>
      </c>
      <c r="D116" s="184"/>
      <c r="E116" s="185"/>
      <c r="F116" s="169"/>
      <c r="G116" s="156"/>
      <c r="I116" s="20"/>
    </row>
    <row r="117" spans="1:9" x14ac:dyDescent="0.35">
      <c r="A117" s="1"/>
      <c r="B117" s="196" t="s">
        <v>53</v>
      </c>
      <c r="C117" s="1"/>
      <c r="D117" s="207"/>
      <c r="E117" s="168"/>
      <c r="F117" s="205"/>
      <c r="G117" s="103"/>
    </row>
    <row r="118" spans="1:9" x14ac:dyDescent="0.35">
      <c r="A118" s="1"/>
      <c r="B118" s="196" t="s">
        <v>56</v>
      </c>
      <c r="C118" s="177">
        <f>C109+C111+C112-C114-C115</f>
        <v>2731698.83</v>
      </c>
      <c r="D118" s="207"/>
      <c r="E118" s="177"/>
      <c r="F118" s="206"/>
      <c r="G118" s="160"/>
    </row>
    <row r="119" spans="1:9" ht="15" thickBot="1" x14ac:dyDescent="0.4">
      <c r="A119" s="3"/>
      <c r="B119" s="208" t="s">
        <v>45</v>
      </c>
      <c r="C119" s="3">
        <v>820117.31</v>
      </c>
      <c r="D119" s="1"/>
      <c r="E119" s="168"/>
      <c r="F119" s="212"/>
      <c r="G119" s="166"/>
      <c r="H119" s="20"/>
    </row>
    <row r="120" spans="1:9" x14ac:dyDescent="0.35">
      <c r="A120" s="1"/>
      <c r="B120" s="209" t="s">
        <v>57</v>
      </c>
      <c r="C120" s="3">
        <v>451713.08</v>
      </c>
      <c r="D120" s="1"/>
      <c r="E120" s="3"/>
      <c r="F120" s="1"/>
    </row>
    <row r="121" spans="1:9" ht="15.5" x14ac:dyDescent="0.35">
      <c r="A121" s="1"/>
      <c r="B121" s="210"/>
      <c r="C121" s="1"/>
      <c r="D121" s="1"/>
      <c r="E121" s="1"/>
      <c r="F121" s="1"/>
    </row>
    <row r="122" spans="1:9" ht="15.5" x14ac:dyDescent="0.35">
      <c r="A122" s="210" t="s">
        <v>58</v>
      </c>
      <c r="B122" s="211"/>
      <c r="C122" s="195">
        <f>C118+C119+C120</f>
        <v>4003529.22</v>
      </c>
      <c r="E122" s="1"/>
    </row>
    <row r="123" spans="1:9" ht="15.5" x14ac:dyDescent="0.35">
      <c r="A123" s="1"/>
      <c r="B123" s="210"/>
      <c r="C123" s="1"/>
      <c r="D123" s="1"/>
      <c r="E123" s="3"/>
      <c r="F123" s="1"/>
    </row>
    <row r="124" spans="1:9" ht="15.5" x14ac:dyDescent="0.35">
      <c r="B124" s="200"/>
      <c r="C124" s="201"/>
      <c r="E124" s="73"/>
    </row>
    <row r="125" spans="1:9" ht="15.5" x14ac:dyDescent="0.35">
      <c r="B125" s="202"/>
      <c r="C125" s="203"/>
      <c r="D125" s="73"/>
      <c r="E125" s="20"/>
    </row>
    <row r="126" spans="1:9" ht="15.5" x14ac:dyDescent="0.35">
      <c r="B126" s="202"/>
      <c r="C126" s="203"/>
      <c r="E126" s="20"/>
    </row>
    <row r="127" spans="1:9" ht="15.5" x14ac:dyDescent="0.35">
      <c r="B127" s="200"/>
      <c r="C127" s="204"/>
    </row>
    <row r="128" spans="1:9" ht="15.5" x14ac:dyDescent="0.35">
      <c r="B128" s="202"/>
      <c r="C128" s="203"/>
      <c r="I128" s="28"/>
    </row>
    <row r="129" spans="2:7" ht="15.5" x14ac:dyDescent="0.35">
      <c r="B129" s="200"/>
      <c r="C129" s="204"/>
    </row>
    <row r="130" spans="2:7" ht="15.5" x14ac:dyDescent="0.35">
      <c r="B130" s="204"/>
      <c r="C130" s="203"/>
      <c r="G130" s="28"/>
    </row>
  </sheetData>
  <mergeCells count="1">
    <mergeCell ref="C110:D110"/>
  </mergeCells>
  <pageMargins left="0.7" right="0.7" top="0.75" bottom="0.75" header="0.3" footer="0.3"/>
  <pageSetup paperSize="9" scale="6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погашение задолженности</vt:lpstr>
      <vt:lpstr>'погашение задолженности'!Область_печати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 Левина</cp:lastModifiedBy>
  <cp:lastPrinted>2024-01-25T14:57:42Z</cp:lastPrinted>
  <dcterms:created xsi:type="dcterms:W3CDTF">2015-06-05T18:19:34Z</dcterms:created>
  <dcterms:modified xsi:type="dcterms:W3CDTF">2024-01-25T15:51:24Z</dcterms:modified>
</cp:coreProperties>
</file>